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латёжный календа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;[Red]-# ##0"/>
    <numFmt numFmtId="165" formatCode="yyyy-mm-dd h:mm:ss"/>
    <numFmt numFmtId="166" formatCode="DD.MM.YYYY"/>
  </numFmts>
  <fonts count="9">
    <font>
      <name val="Calibri"/>
      <family val="2"/>
      <color theme="1"/>
      <sz val="11"/>
      <scheme val="minor"/>
    </font>
    <font>
      <b val="1"/>
      <color rgb="001F4E79"/>
      <sz val="14"/>
    </font>
    <font>
      <color rgb="005B6673"/>
      <sz val="10"/>
    </font>
    <font>
      <b val="1"/>
      <sz val="10"/>
    </font>
    <font>
      <b val="1"/>
      <color rgb="00FFFFFF"/>
      <sz val="10"/>
    </font>
    <font>
      <b val="1"/>
    </font>
    <font>
      <b val="1"/>
      <color rgb="001F4E79"/>
      <sz val="12"/>
    </font>
    <font>
      <b val="1"/>
      <color rgb="001F4E79"/>
      <sz val="11"/>
    </font>
    <font>
      <i val="1"/>
      <color rgb="005B6673"/>
      <sz val="9"/>
    </font>
  </fonts>
  <fills count="5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9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B8C4D2"/>
      </left>
      <right style="thin">
        <color rgb="00B8C4D2"/>
      </right>
      <top style="thin">
        <color rgb="00B8C4D2"/>
      </top>
      <bottom style="thin">
        <color rgb="00B8C4D2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7" fillId="4" borderId="1" applyAlignment="1" pivotButton="0" quotePrefix="0" xfId="0">
      <alignment horizontal="center"/>
    </xf>
    <xf numFmtId="0" fontId="8" fillId="0" borderId="0" pivotButton="0" quotePrefix="0" xfId="0"/>
    <xf numFmtId="166" fontId="7" fillId="4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  <col width="18" customWidth="1" min="3" max="3"/>
    <col width="18" customWidth="1" min="4" max="4"/>
    <col width="18" customWidth="1" min="5" max="5"/>
    <col width="21" customWidth="1" min="6" max="6"/>
  </cols>
  <sheetData>
    <row r="1">
      <c r="A1" s="1" t="inlineStr">
        <is>
          <t>ПЛАТЁЖНЫЙ КАЛЕНДАРЬ ПРОЕКТА</t>
        </is>
      </c>
    </row>
    <row r="2">
      <c r="A2" s="2" t="inlineStr">
        <is>
          <t>Заносите события контракта по датам. Нарастающий итог считается сам: минимум по этой колонке и есть пик потребности в заёмных средствах.</t>
        </is>
      </c>
    </row>
    <row r="3">
      <c r="A3" s="3" t="inlineStr">
        <is>
          <t>Остаток на старте, ₽:</t>
        </is>
      </c>
      <c r="C3" s="4" t="n">
        <v>0</v>
      </c>
    </row>
    <row r="6" ht="34" customHeight="1">
      <c r="A6" s="5" t="inlineStr">
        <is>
          <t>Дата</t>
        </is>
      </c>
      <c r="B6" s="5" t="inlineStr">
        <is>
          <t>Событие</t>
        </is>
      </c>
      <c r="C6" s="5" t="inlineStr">
        <is>
          <t>Поступление, ₽</t>
        </is>
      </c>
      <c r="D6" s="5" t="inlineStr">
        <is>
          <t>Выплата, ₽</t>
        </is>
      </c>
      <c r="E6" s="5" t="inlineStr">
        <is>
          <t>Сальдо дня, ₽</t>
        </is>
      </c>
      <c r="F6" s="5" t="inlineStr">
        <is>
          <t>Нарастающий итог, ₽</t>
        </is>
      </c>
    </row>
    <row r="7">
      <c r="A7" s="6" t="n">
        <v>46296</v>
      </c>
      <c r="B7" s="7" t="inlineStr">
        <is>
          <t>Аванс 30 % по контракту</t>
        </is>
      </c>
      <c r="C7" s="8" t="n">
        <v>25200000</v>
      </c>
      <c r="D7" s="8" t="n"/>
      <c r="E7" s="8">
        <f>C7-D7</f>
        <v/>
      </c>
      <c r="F7" s="9">
        <f>$C$3+E7</f>
        <v/>
      </c>
    </row>
    <row r="8">
      <c r="A8" s="6" t="n">
        <v>46352</v>
      </c>
      <c r="B8" s="7" t="inlineStr">
        <is>
          <t>Проектирование, субподряд</t>
        </is>
      </c>
      <c r="C8" s="8" t="n"/>
      <c r="D8" s="8" t="n">
        <v>6000000</v>
      </c>
      <c r="E8" s="8">
        <f>C8-D8</f>
        <v/>
      </c>
      <c r="F8" s="9">
        <f>F7+E8</f>
        <v/>
      </c>
    </row>
    <row r="9">
      <c r="A9" s="6" t="n">
        <v>46352</v>
      </c>
      <c r="B9" s="7" t="inlineStr">
        <is>
          <t>Закупка металла и материалов</t>
        </is>
      </c>
      <c r="C9" s="8" t="n"/>
      <c r="D9" s="8" t="n">
        <v>18000000</v>
      </c>
      <c r="E9" s="8">
        <f>C9-D9</f>
        <v/>
      </c>
      <c r="F9" s="9">
        <f>F8+E9</f>
        <v/>
      </c>
    </row>
    <row r="10">
      <c r="A10" s="6" t="n">
        <v>46370</v>
      </c>
      <c r="B10" s="7" t="inlineStr">
        <is>
          <t>Комплектующие, первая партия</t>
        </is>
      </c>
      <c r="C10" s="8" t="n"/>
      <c r="D10" s="8" t="n">
        <v>22000000</v>
      </c>
      <c r="E10" s="8">
        <f>C10-D10</f>
        <v/>
      </c>
      <c r="F10" s="9">
        <f>F9+E10</f>
        <v/>
      </c>
    </row>
    <row r="11">
      <c r="A11" s="6" t="n">
        <v>46407</v>
      </c>
      <c r="B11" s="7" t="inlineStr">
        <is>
          <t>Комплектующие, вторая партия</t>
        </is>
      </c>
      <c r="C11" s="8" t="n"/>
      <c r="D11" s="8" t="n">
        <v>14000000</v>
      </c>
      <c r="E11" s="8">
        <f>C11-D11</f>
        <v/>
      </c>
      <c r="F11" s="9">
        <f>F10+E11</f>
        <v/>
      </c>
    </row>
    <row r="12">
      <c r="A12" s="6" t="n">
        <v>46427</v>
      </c>
      <c r="B12" s="7" t="inlineStr">
        <is>
          <t>ФОТ и заводские испытания</t>
        </is>
      </c>
      <c r="C12" s="8" t="n"/>
      <c r="D12" s="8" t="n">
        <v>4500000</v>
      </c>
      <c r="E12" s="8">
        <f>C12-D12</f>
        <v/>
      </c>
      <c r="F12" s="9">
        <f>F11+E12</f>
        <v/>
      </c>
    </row>
    <row r="13">
      <c r="A13" s="6" t="n">
        <v>46443</v>
      </c>
      <c r="B13" s="7" t="inlineStr">
        <is>
          <t>Оплата 45 % по акту изготовления</t>
        </is>
      </c>
      <c r="C13" s="8" t="n">
        <v>37800000</v>
      </c>
      <c r="D13" s="8" t="n"/>
      <c r="E13" s="8">
        <f>C13-D13</f>
        <v/>
      </c>
      <c r="F13" s="9">
        <f>F12+E13</f>
        <v/>
      </c>
    </row>
    <row r="14">
      <c r="A14" s="6" t="n">
        <v>46458</v>
      </c>
      <c r="B14" s="7" t="inlineStr">
        <is>
          <t>Транспорт и такелаж</t>
        </is>
      </c>
      <c r="C14" s="8" t="n"/>
      <c r="D14" s="8" t="n">
        <v>2600000</v>
      </c>
      <c r="E14" s="8">
        <f>C14-D14</f>
        <v/>
      </c>
      <c r="F14" s="9">
        <f>F13+E14</f>
        <v/>
      </c>
    </row>
    <row r="15">
      <c r="A15" s="6" t="n">
        <v>46458</v>
      </c>
      <c r="B15" s="7" t="inlineStr">
        <is>
          <t>Монтажные работы, субподряд</t>
        </is>
      </c>
      <c r="C15" s="8" t="n"/>
      <c r="D15" s="8" t="n">
        <v>5500000</v>
      </c>
      <c r="E15" s="8">
        <f>C15-D15</f>
        <v/>
      </c>
      <c r="F15" s="9">
        <f>F14+E15</f>
        <v/>
      </c>
    </row>
    <row r="16">
      <c r="A16" s="6" t="n">
        <v>46500</v>
      </c>
      <c r="B16" s="7" t="inlineStr">
        <is>
          <t>ФОТ и командировочные, монтаж</t>
        </is>
      </c>
      <c r="C16" s="8" t="n"/>
      <c r="D16" s="8" t="n">
        <v>3000000</v>
      </c>
      <c r="E16" s="8">
        <f>C16-D16</f>
        <v/>
      </c>
      <c r="F16" s="9">
        <f>F15+E16</f>
        <v/>
      </c>
    </row>
    <row r="17">
      <c r="A17" s="6" t="n">
        <v>46500</v>
      </c>
      <c r="B17" s="7" t="inlineStr">
        <is>
          <t>Оплата 20 % по акту монтажа</t>
        </is>
      </c>
      <c r="C17" s="8" t="n">
        <v>16800000</v>
      </c>
      <c r="D17" s="8" t="n"/>
      <c r="E17" s="8">
        <f>C17-D17</f>
        <v/>
      </c>
      <c r="F17" s="9">
        <f>F16+E17</f>
        <v/>
      </c>
    </row>
    <row r="18">
      <c r="A18" s="6" t="n">
        <v>46514</v>
      </c>
      <c r="B18" s="7" t="inlineStr">
        <is>
          <t>Налоги и страховые взносы</t>
        </is>
      </c>
      <c r="C18" s="8" t="n"/>
      <c r="D18" s="8" t="n">
        <v>2500000</v>
      </c>
      <c r="E18" s="8">
        <f>C18-D18</f>
        <v/>
      </c>
      <c r="F18" s="9">
        <f>F17+E18</f>
        <v/>
      </c>
    </row>
    <row r="19">
      <c r="A19" s="6" t="n">
        <v>46514</v>
      </c>
      <c r="B19" s="7" t="inlineStr">
        <is>
          <t>Окончательный расчёт 5 %</t>
        </is>
      </c>
      <c r="C19" s="8" t="n">
        <v>4200000</v>
      </c>
      <c r="D19" s="8" t="n"/>
      <c r="E19" s="8">
        <f>C19-D19</f>
        <v/>
      </c>
      <c r="F19" s="9">
        <f>F18+E19</f>
        <v/>
      </c>
    </row>
    <row r="20">
      <c r="A20" s="6" t="n"/>
      <c r="B20" s="7" t="n"/>
      <c r="C20" s="8" t="n"/>
      <c r="D20" s="8" t="n"/>
      <c r="E20" s="8">
        <f>C20-D20</f>
        <v/>
      </c>
      <c r="F20" s="9">
        <f>F19+E20</f>
        <v/>
      </c>
    </row>
    <row r="21">
      <c r="A21" s="6" t="n"/>
      <c r="B21" s="7" t="n"/>
      <c r="C21" s="8" t="n"/>
      <c r="D21" s="8" t="n"/>
      <c r="E21" s="8">
        <f>C21-D21</f>
        <v/>
      </c>
      <c r="F21" s="9">
        <f>F20+E21</f>
        <v/>
      </c>
    </row>
    <row r="22">
      <c r="A22" s="6" t="n"/>
      <c r="B22" s="7" t="n"/>
      <c r="C22" s="8" t="n"/>
      <c r="D22" s="8" t="n"/>
      <c r="E22" s="8">
        <f>C22-D22</f>
        <v/>
      </c>
      <c r="F22" s="9">
        <f>F21+E22</f>
        <v/>
      </c>
    </row>
    <row r="23">
      <c r="A23" s="6" t="n"/>
      <c r="B23" s="7" t="n"/>
      <c r="C23" s="8" t="n"/>
      <c r="D23" s="8" t="n"/>
      <c r="E23" s="8">
        <f>C23-D23</f>
        <v/>
      </c>
      <c r="F23" s="9">
        <f>F22+E23</f>
        <v/>
      </c>
    </row>
    <row r="24">
      <c r="A24" s="6" t="n"/>
      <c r="B24" s="7" t="n"/>
      <c r="C24" s="8" t="n"/>
      <c r="D24" s="8" t="n"/>
      <c r="E24" s="8">
        <f>C24-D24</f>
        <v/>
      </c>
      <c r="F24" s="9">
        <f>F23+E24</f>
        <v/>
      </c>
    </row>
    <row r="25">
      <c r="A25" s="6" t="n"/>
      <c r="B25" s="7" t="n"/>
      <c r="C25" s="8" t="n"/>
      <c r="D25" s="8" t="n"/>
      <c r="E25" s="8">
        <f>C25-D25</f>
        <v/>
      </c>
      <c r="F25" s="9">
        <f>F24+E25</f>
        <v/>
      </c>
    </row>
    <row r="26">
      <c r="A26" s="6" t="n"/>
      <c r="B26" s="7" t="n"/>
      <c r="C26" s="8" t="n"/>
      <c r="D26" s="8" t="n"/>
      <c r="E26" s="8">
        <f>C26-D26</f>
        <v/>
      </c>
      <c r="F26" s="9">
        <f>F25+E26</f>
        <v/>
      </c>
    </row>
    <row r="27">
      <c r="A27" s="6" t="n"/>
      <c r="B27" s="7" t="n"/>
      <c r="C27" s="8" t="n"/>
      <c r="D27" s="8" t="n"/>
      <c r="E27" s="8">
        <f>C27-D27</f>
        <v/>
      </c>
      <c r="F27" s="9">
        <f>F26+E27</f>
        <v/>
      </c>
    </row>
    <row r="28">
      <c r="A28" s="6" t="n"/>
      <c r="B28" s="7" t="n"/>
      <c r="C28" s="8" t="n"/>
      <c r="D28" s="8" t="n"/>
      <c r="E28" s="8">
        <f>C28-D28</f>
        <v/>
      </c>
      <c r="F28" s="9">
        <f>F27+E28</f>
        <v/>
      </c>
    </row>
    <row r="29">
      <c r="A29" s="6" t="n"/>
      <c r="B29" s="7" t="n"/>
      <c r="C29" s="8" t="n"/>
      <c r="D29" s="8" t="n"/>
      <c r="E29" s="8">
        <f>C29-D29</f>
        <v/>
      </c>
      <c r="F29" s="9">
        <f>F28+E29</f>
        <v/>
      </c>
    </row>
    <row r="30">
      <c r="A30" s="6" t="n"/>
      <c r="B30" s="7" t="n"/>
      <c r="C30" s="8" t="n"/>
      <c r="D30" s="8" t="n"/>
      <c r="E30" s="8">
        <f>C30-D30</f>
        <v/>
      </c>
      <c r="F30" s="9">
        <f>F29+E30</f>
        <v/>
      </c>
    </row>
    <row r="31">
      <c r="A31" s="6" t="n"/>
      <c r="B31" s="7" t="n"/>
      <c r="C31" s="8" t="n"/>
      <c r="D31" s="8" t="n"/>
      <c r="E31" s="8">
        <f>C31-D31</f>
        <v/>
      </c>
      <c r="F31" s="9">
        <f>F30+E31</f>
        <v/>
      </c>
    </row>
    <row r="33">
      <c r="B33" s="10" t="inlineStr">
        <is>
          <t>ЧТО ПОКАЗЫВАЕТ КАЛЕНДАРЬ</t>
        </is>
      </c>
    </row>
    <row r="34">
      <c r="B34" s="3" t="inlineStr">
        <is>
          <t>Пик потребности в заёмных</t>
        </is>
      </c>
      <c r="C34" s="11">
        <f>MIN(F7:F31)</f>
        <v/>
      </c>
      <c r="D34" s="12" t="inlineStr">
        <is>
          <t>Самая нижняя точка. Столько денег нужно иметь или занять.</t>
        </is>
      </c>
    </row>
    <row r="35">
      <c r="B35" s="3" t="inlineStr">
        <is>
          <t>Дата пика</t>
        </is>
      </c>
      <c r="C35" s="13">
        <f>INDEX(A7:A31,MATCH(MIN(F7:F31),F7:F31,0))</f>
        <v/>
      </c>
      <c r="D35" s="12" t="inlineStr">
        <is>
          <t>Когда наступит эта точка.</t>
        </is>
      </c>
    </row>
    <row r="36">
      <c r="B36" s="3" t="inlineStr">
        <is>
          <t>Выход в плюс</t>
        </is>
      </c>
      <c r="C36" s="13">
        <f>IFERROR(INDEX(A7:A31,LOOKUP(2,1/(F7:F31&lt;0),ROW(F7:F31)-ROW(F7)+1)+1),"—")</f>
        <v/>
      </c>
      <c r="D36" s="12" t="inlineStr">
        <is>
          <t>Дата после последнего провала в минус.</t>
        </is>
      </c>
    </row>
    <row r="37">
      <c r="B37" s="3" t="inlineStr">
        <is>
          <t>Прибыль по плану</t>
        </is>
      </c>
      <c r="C37" s="11">
        <f>F31</f>
        <v/>
      </c>
      <c r="D37" s="12" t="inlineStr">
        <is>
          <t>Итог нарастающим, если всё пойдёт по графику.</t>
        </is>
      </c>
    </row>
    <row r="38">
      <c r="B38" s="3" t="inlineStr">
        <is>
          <t>Поступления всего</t>
        </is>
      </c>
      <c r="C38" s="11">
        <f>SUM(C7:C31)</f>
        <v/>
      </c>
      <c r="D38" s="12" t="inlineStr"/>
    </row>
    <row r="39">
      <c r="B39" s="3" t="inlineStr">
        <is>
          <t>Выплаты всего</t>
        </is>
      </c>
      <c r="C39" s="11">
        <f>SUM(D7:D31)</f>
        <v/>
      </c>
      <c r="D39" s="12" t="inlineStr"/>
    </row>
    <row r="42">
      <c r="B42" s="12" t="inlineStr">
        <is>
          <t>«Выход в плюс» ищет дату после последнего ухода в минус — обычный аванс в начале её не сбивает.</t>
        </is>
      </c>
    </row>
    <row r="43">
      <c r="B43" s="12" t="inlineStr">
        <is>
          <t>Календарь показывает деньги по датам. Он не пересчитает даты сам, если сдвинется срок поставки, — это придётся сделать руками.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2026-09-12T21:34:36Z</dcterms:created>
  <dcterms:modified xmlns:dcterms="http://purl.org/dc/terms/" xmlns:xsi="http://www.w3.org/2001/XMLSchema-instance" xsi:type="dcterms:W3CDTF">2026-09-12T21:34:36Z</dcterms:modified>
</cp:coreProperties>
</file>